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L:\Ministry of Finance - Procurement Unit\INGP\"/>
    </mc:Choice>
  </mc:AlternateContent>
  <xr:revisionPtr revIDLastSave="0" documentId="14_{662701C0-70BC-4815-ACEE-97F23236E407}" xr6:coauthVersionLast="36" xr6:coauthVersionMax="36" xr10:uidLastSave="{00000000-0000-0000-0000-000000000000}"/>
  <bookViews>
    <workbookView xWindow="0" yWindow="0" windowWidth="23040" windowHeight="8196" xr2:uid="{00000000-000D-0000-FFFF-FFFF00000000}"/>
  </bookViews>
  <sheets>
    <sheet name="Sheet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4" i="2" l="1"/>
  <c r="G23" i="2" s="1"/>
  <c r="F14" i="2"/>
  <c r="F23" i="2" s="1"/>
  <c r="G11" i="2"/>
  <c r="F11" i="2"/>
  <c r="C11" i="2"/>
  <c r="C23" i="2"/>
  <c r="G22" i="2"/>
  <c r="F22" i="2"/>
  <c r="C10" i="2"/>
  <c r="C22" i="2" s="1"/>
  <c r="G17" i="2"/>
  <c r="C17" i="2"/>
  <c r="D23" i="2" l="1"/>
  <c r="D17" i="2"/>
  <c r="F13" i="2"/>
  <c r="G27" i="2" l="1"/>
  <c r="D22" i="2"/>
</calcChain>
</file>

<file path=xl/sharedStrings.xml><?xml version="1.0" encoding="utf-8"?>
<sst xmlns="http://schemas.openxmlformats.org/spreadsheetml/2006/main" count="44" uniqueCount="34">
  <si>
    <t>Public Procurement Questionnaire</t>
  </si>
  <si>
    <t>Adjudicated/Awarded</t>
  </si>
  <si>
    <t>Competitive Procedure</t>
  </si>
  <si>
    <t>Direct Award</t>
  </si>
  <si>
    <t>Observations</t>
  </si>
  <si>
    <t>Goods and Services</t>
  </si>
  <si>
    <t xml:space="preserve">     Number (#)</t>
  </si>
  <si>
    <t xml:space="preserve">     Value ($)</t>
  </si>
  <si>
    <t>Works</t>
  </si>
  <si>
    <t>Consultancies</t>
  </si>
  <si>
    <t>Others</t>
  </si>
  <si>
    <t>Total procedures</t>
  </si>
  <si>
    <t>Suppliers and contractors</t>
  </si>
  <si>
    <t>Average proposals/offers in bidding processes</t>
  </si>
  <si>
    <t>Average duration of bidding processes</t>
  </si>
  <si>
    <t xml:space="preserve">     Number of days (#)</t>
  </si>
  <si>
    <t>Mention the five most relevant advances (results, achievements, tools, regulations, systems, platforms, etc.) of the Public Procurement System during 2018:</t>
  </si>
  <si>
    <t xml:space="preserve">
Instructions: please respond to the information required in each of the cells marked in yellow. If you wish to comment or clarify the information, please put it in the cell corresponding to Observations.</t>
  </si>
  <si>
    <t>Country:</t>
  </si>
  <si>
    <t>Null, Void or Cancelled</t>
  </si>
  <si>
    <t>Procurement processes/tenders between January 1 and December 31, 2018</t>
  </si>
  <si>
    <t>July5, 2019 Belize signs CARICOM Public Procurement Protocols and Provisional application.</t>
  </si>
  <si>
    <t>Mar 20-26 Training for Procurement Offcials on GP (beginner level)</t>
  </si>
  <si>
    <t>June 27-28, 2019 Workshop for Project Managers and Procurment Specialists : When Evaluations go Wrong: WS for Central Government and Other Public Bodies</t>
  </si>
  <si>
    <r>
      <t>J</t>
    </r>
    <r>
      <rPr>
        <sz val="11"/>
        <color theme="1"/>
        <rFont val="Calibri"/>
        <family val="2"/>
        <scheme val="minor"/>
      </rPr>
      <t>une 28 Attend Workshop in Washington DC: Digital Innovation in Publci Procurement</t>
    </r>
  </si>
  <si>
    <t>July 4, 2019 Follow Workshop for March training</t>
  </si>
  <si>
    <t>April 2018 -  Increased Threshold for Tenders from BZ $20,000 to BZ $50,000</t>
  </si>
  <si>
    <t>April 2018 Circulars issued with new instructions for thresholds</t>
  </si>
  <si>
    <t>August 2018 completed first year of Procurement Unit</t>
  </si>
  <si>
    <t xml:space="preserve">Compilation of statistics, number and value of  contracts by Ministry,by Tender method and by funding source and name of contractors </t>
  </si>
  <si>
    <t>Attended annual conference in Washington DC in September</t>
  </si>
  <si>
    <t>30-40</t>
  </si>
  <si>
    <t>* Fiscal Year in Belize runs from April 1 - March 30</t>
  </si>
  <si>
    <t>in Belize Dollars (BZ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</si>
</sst>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font>
      <sz val="12"/>
      <color theme="1"/>
      <name val="Calibri"/>
      <family val="2"/>
      <scheme val="minor"/>
    </font>
    <font>
      <sz val="11"/>
      <color theme="1"/>
      <name val="Calibri"/>
      <family val="2"/>
      <scheme val="minor"/>
    </font>
    <font>
      <b/>
      <sz val="12"/>
      <color theme="1"/>
      <name val="Calibri"/>
      <family val="2"/>
      <scheme val="minor"/>
    </font>
    <font>
      <sz val="14"/>
      <color theme="1"/>
      <name val="Calibri"/>
      <family val="2"/>
      <scheme val="minor"/>
    </font>
    <font>
      <b/>
      <sz val="16"/>
      <color theme="1"/>
      <name val="Calibri (Body)"/>
    </font>
    <font>
      <b/>
      <sz val="14"/>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theme="0"/>
      </top>
      <bottom/>
      <diagonal/>
    </border>
    <border>
      <left/>
      <right/>
      <top style="thin">
        <color theme="0"/>
      </top>
      <bottom style="thin">
        <color theme="0"/>
      </bottom>
      <diagonal/>
    </border>
    <border>
      <left style="thin">
        <color theme="0"/>
      </left>
      <right/>
      <top/>
      <bottom/>
      <diagonal/>
    </border>
    <border>
      <left/>
      <right style="thin">
        <color theme="0"/>
      </right>
      <top style="thin">
        <color theme="0"/>
      </top>
      <bottom style="thin">
        <color theme="0"/>
      </bottom>
      <diagonal/>
    </border>
    <border>
      <left/>
      <right style="thin">
        <color theme="0"/>
      </right>
      <top/>
      <bottom/>
      <diagonal/>
    </border>
    <border>
      <left/>
      <right/>
      <top/>
      <bottom style="thin">
        <color theme="0"/>
      </bottom>
      <diagonal/>
    </border>
    <border>
      <left style="thin">
        <color theme="0"/>
      </left>
      <right/>
      <top style="thin">
        <color theme="0"/>
      </top>
      <bottom style="thick">
        <color indexed="64"/>
      </bottom>
      <diagonal/>
    </border>
    <border>
      <left style="thin">
        <color theme="0"/>
      </left>
      <right style="thin">
        <color theme="0"/>
      </right>
      <top style="thin">
        <color theme="0"/>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indexed="64"/>
      </bottom>
      <diagonal/>
    </border>
  </borders>
  <cellStyleXfs count="2">
    <xf numFmtId="0" fontId="0" fillId="0" borderId="0"/>
    <xf numFmtId="43" fontId="6" fillId="0" borderId="0" applyFont="0" applyFill="0" applyBorder="0" applyAlignment="0" applyProtection="0"/>
  </cellStyleXfs>
  <cellXfs count="88">
    <xf numFmtId="0" fontId="0" fillId="0" borderId="0" xfId="0"/>
    <xf numFmtId="0" fontId="0" fillId="0" borderId="1" xfId="0" applyBorder="1"/>
    <xf numFmtId="0" fontId="0" fillId="2" borderId="1" xfId="0" applyFill="1" applyBorder="1"/>
    <xf numFmtId="0" fontId="0" fillId="2" borderId="8" xfId="0" applyFill="1" applyBorder="1"/>
    <xf numFmtId="0" fontId="0" fillId="0" borderId="8" xfId="0" applyBorder="1"/>
    <xf numFmtId="0" fontId="0" fillId="2" borderId="10" xfId="0" applyFill="1" applyBorder="1"/>
    <xf numFmtId="0" fontId="0" fillId="2" borderId="11" xfId="0" applyFill="1" applyBorder="1"/>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2" borderId="15" xfId="0" applyFill="1" applyBorder="1"/>
    <xf numFmtId="0" fontId="0" fillId="0" borderId="16" xfId="0" applyBorder="1"/>
    <xf numFmtId="0" fontId="0" fillId="2" borderId="16" xfId="0" applyFill="1" applyBorder="1"/>
    <xf numFmtId="0" fontId="0" fillId="2" borderId="18" xfId="0" applyFill="1" applyBorder="1"/>
    <xf numFmtId="0" fontId="2" fillId="2" borderId="19" xfId="0" applyFont="1" applyFill="1" applyBorder="1"/>
    <xf numFmtId="0" fontId="0" fillId="2" borderId="19" xfId="0" applyFill="1" applyBorder="1"/>
    <xf numFmtId="0" fontId="0" fillId="2" borderId="20" xfId="0" applyFill="1" applyBorder="1"/>
    <xf numFmtId="0" fontId="2" fillId="2" borderId="21" xfId="0" applyFont="1" applyFill="1" applyBorder="1"/>
    <xf numFmtId="0" fontId="0" fillId="2" borderId="7" xfId="0" applyFill="1" applyBorder="1"/>
    <xf numFmtId="0" fontId="0" fillId="2" borderId="19" xfId="0" applyFill="1" applyBorder="1" applyAlignment="1">
      <alignment horizontal="left" vertical="top" wrapText="1"/>
    </xf>
    <xf numFmtId="0" fontId="0" fillId="2" borderId="20" xfId="0" applyFill="1" applyBorder="1" applyAlignment="1">
      <alignment horizontal="left" vertical="top" wrapText="1"/>
    </xf>
    <xf numFmtId="0" fontId="0" fillId="0" borderId="19" xfId="0" applyFill="1" applyBorder="1"/>
    <xf numFmtId="0" fontId="0" fillId="0" borderId="20" xfId="0" applyFill="1" applyBorder="1"/>
    <xf numFmtId="0" fontId="2" fillId="2" borderId="7" xfId="0" applyFont="1" applyFill="1" applyBorder="1" applyAlignment="1">
      <alignment horizontal="center" vertical="center" wrapText="1"/>
    </xf>
    <xf numFmtId="0" fontId="0" fillId="0" borderId="19" xfId="0" applyBorder="1"/>
    <xf numFmtId="0" fontId="0" fillId="0" borderId="20" xfId="0" applyBorder="1"/>
    <xf numFmtId="0" fontId="0" fillId="3" borderId="16" xfId="0" applyFill="1" applyBorder="1"/>
    <xf numFmtId="0" fontId="0" fillId="3" borderId="1" xfId="0" applyFill="1" applyBorder="1"/>
    <xf numFmtId="0" fontId="0" fillId="3" borderId="8" xfId="0" applyFill="1" applyBorder="1"/>
    <xf numFmtId="0" fontId="0" fillId="3" borderId="19" xfId="0" applyFill="1" applyBorder="1"/>
    <xf numFmtId="0" fontId="2" fillId="2" borderId="18" xfId="0" applyFont="1" applyFill="1" applyBorder="1" applyAlignment="1">
      <alignment horizontal="left" vertical="top" wrapText="1"/>
    </xf>
    <xf numFmtId="0" fontId="2" fillId="2" borderId="19" xfId="0" applyFont="1" applyFill="1" applyBorder="1" applyAlignment="1">
      <alignment horizontal="left" vertical="top" wrapText="1"/>
    </xf>
    <xf numFmtId="0" fontId="0" fillId="2" borderId="29"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xf numFmtId="0" fontId="0" fillId="3" borderId="32" xfId="0" applyFill="1" applyBorder="1"/>
    <xf numFmtId="0" fontId="0" fillId="3" borderId="22" xfId="0" applyFill="1" applyBorder="1"/>
    <xf numFmtId="0" fontId="0" fillId="3" borderId="26" xfId="0" applyFill="1" applyBorder="1"/>
    <xf numFmtId="0" fontId="0" fillId="0" borderId="3" xfId="0" applyBorder="1"/>
    <xf numFmtId="0" fontId="0" fillId="0" borderId="5" xfId="0" applyBorder="1"/>
    <xf numFmtId="0" fontId="4" fillId="0" borderId="6" xfId="0" applyFont="1" applyBorder="1" applyAlignment="1">
      <alignment horizontal="center" vertical="center"/>
    </xf>
    <xf numFmtId="0" fontId="0" fillId="0" borderId="38" xfId="0" applyBorder="1"/>
    <xf numFmtId="0" fontId="0" fillId="0" borderId="36" xfId="0" applyBorder="1"/>
    <xf numFmtId="0" fontId="0" fillId="0" borderId="37" xfId="0" applyBorder="1"/>
    <xf numFmtId="0" fontId="0" fillId="0" borderId="39" xfId="0" applyBorder="1"/>
    <xf numFmtId="0" fontId="0" fillId="0" borderId="40" xfId="0" applyBorder="1"/>
    <xf numFmtId="0" fontId="0" fillId="0" borderId="2" xfId="0" applyBorder="1"/>
    <xf numFmtId="0" fontId="0" fillId="0" borderId="6" xfId="0" applyBorder="1"/>
    <xf numFmtId="0" fontId="4" fillId="0" borderId="2" xfId="0" applyFont="1" applyBorder="1" applyAlignment="1">
      <alignment horizontal="center" vertical="center"/>
    </xf>
    <xf numFmtId="0" fontId="0" fillId="0" borderId="41" xfId="0" applyBorder="1"/>
    <xf numFmtId="0" fontId="0" fillId="0" borderId="4" xfId="0" applyBorder="1"/>
    <xf numFmtId="0" fontId="4" fillId="0" borderId="4" xfId="0" applyFont="1" applyBorder="1" applyAlignment="1">
      <alignment horizontal="center" vertical="center"/>
    </xf>
    <xf numFmtId="0" fontId="3" fillId="0" borderId="37" xfId="0" applyFont="1" applyBorder="1"/>
    <xf numFmtId="0" fontId="0" fillId="0" borderId="42" xfId="0" applyBorder="1"/>
    <xf numFmtId="0" fontId="0" fillId="0" borderId="43" xfId="0" applyBorder="1"/>
    <xf numFmtId="0" fontId="5" fillId="0" borderId="2" xfId="0" applyFont="1" applyBorder="1" applyAlignment="1">
      <alignment horizontal="left" vertical="center"/>
    </xf>
    <xf numFmtId="0" fontId="0" fillId="3" borderId="47" xfId="0" applyFill="1" applyBorder="1"/>
    <xf numFmtId="0" fontId="4" fillId="0" borderId="41" xfId="0" applyFont="1" applyBorder="1" applyAlignment="1">
      <alignment horizontal="center" vertical="center"/>
    </xf>
    <xf numFmtId="0" fontId="0" fillId="2" borderId="34" xfId="0" applyFill="1" applyBorder="1" applyAlignment="1">
      <alignment horizontal="justify" vertical="top" wrapText="1"/>
    </xf>
    <xf numFmtId="0" fontId="0" fillId="2" borderId="35" xfId="0" applyFill="1" applyBorder="1" applyAlignment="1">
      <alignment horizontal="justify" vertical="top" wrapText="1"/>
    </xf>
    <xf numFmtId="0" fontId="0" fillId="2" borderId="10" xfId="0" applyFill="1" applyBorder="1" applyAlignment="1">
      <alignment horizontal="justify" vertical="top" wrapText="1"/>
    </xf>
    <xf numFmtId="0" fontId="2" fillId="2" borderId="44" xfId="0" applyFont="1" applyFill="1" applyBorder="1" applyAlignment="1">
      <alignment horizontal="left" wrapText="1"/>
    </xf>
    <xf numFmtId="0" fontId="2" fillId="2" borderId="45" xfId="0" applyFont="1" applyFill="1" applyBorder="1" applyAlignment="1">
      <alignment horizontal="left" wrapText="1"/>
    </xf>
    <xf numFmtId="0" fontId="2" fillId="2" borderId="46" xfId="0" applyFont="1" applyFill="1" applyBorder="1" applyAlignment="1">
      <alignment horizontal="left" wrapText="1"/>
    </xf>
    <xf numFmtId="43" fontId="0" fillId="3" borderId="16" xfId="1" applyFont="1" applyFill="1" applyBorder="1"/>
    <xf numFmtId="43" fontId="0" fillId="3" borderId="1" xfId="1" applyFont="1" applyFill="1" applyBorder="1"/>
    <xf numFmtId="43" fontId="0" fillId="3" borderId="8" xfId="1" applyFont="1" applyFill="1" applyBorder="1"/>
    <xf numFmtId="43" fontId="0" fillId="0" borderId="17" xfId="1" applyFont="1" applyBorder="1"/>
    <xf numFmtId="43" fontId="0" fillId="0" borderId="9" xfId="1" applyFont="1" applyBorder="1"/>
    <xf numFmtId="43" fontId="0" fillId="2" borderId="9" xfId="1" applyFont="1" applyFill="1" applyBorder="1"/>
    <xf numFmtId="0" fontId="0" fillId="3" borderId="23" xfId="0" applyFill="1" applyBorder="1" applyAlignment="1">
      <alignment horizontal="left" wrapText="1"/>
    </xf>
    <xf numFmtId="0" fontId="0" fillId="3" borderId="24" xfId="0" applyFill="1" applyBorder="1" applyAlignment="1">
      <alignment horizontal="left" wrapText="1"/>
    </xf>
    <xf numFmtId="0" fontId="0" fillId="3" borderId="25" xfId="0" applyFill="1" applyBorder="1" applyAlignment="1">
      <alignment horizontal="left" wrapText="1"/>
    </xf>
    <xf numFmtId="0" fontId="0" fillId="3" borderId="32" xfId="0" applyFill="1" applyBorder="1" applyAlignment="1">
      <alignment horizontal="left" wrapText="1"/>
    </xf>
    <xf numFmtId="0" fontId="0" fillId="3" borderId="22" xfId="0" applyFill="1" applyBorder="1" applyAlignment="1">
      <alignment horizontal="left" wrapText="1"/>
    </xf>
    <xf numFmtId="0" fontId="0" fillId="3" borderId="26" xfId="0" applyFill="1" applyBorder="1" applyAlignment="1">
      <alignment horizontal="left" wrapText="1"/>
    </xf>
    <xf numFmtId="17" fontId="0" fillId="3" borderId="32" xfId="0" applyNumberFormat="1" applyFill="1" applyBorder="1" applyAlignment="1">
      <alignment horizontal="left"/>
    </xf>
    <xf numFmtId="17" fontId="0" fillId="3" borderId="22" xfId="0" applyNumberFormat="1" applyFill="1" applyBorder="1" applyAlignment="1">
      <alignment horizontal="left"/>
    </xf>
    <xf numFmtId="17" fontId="0" fillId="3" borderId="26" xfId="0" applyNumberFormat="1" applyFill="1" applyBorder="1" applyAlignment="1">
      <alignment horizontal="left"/>
    </xf>
    <xf numFmtId="0" fontId="0" fillId="3" borderId="33" xfId="0" applyFill="1" applyBorder="1" applyAlignment="1">
      <alignment horizontal="left" wrapText="1"/>
    </xf>
    <xf numFmtId="0" fontId="0" fillId="3" borderId="27" xfId="0" applyFill="1" applyBorder="1" applyAlignment="1">
      <alignment horizontal="left" wrapText="1"/>
    </xf>
    <xf numFmtId="0" fontId="0" fillId="3" borderId="28" xfId="0" applyFill="1" applyBorder="1" applyAlignment="1">
      <alignment horizontal="left" wrapText="1"/>
    </xf>
    <xf numFmtId="0" fontId="0" fillId="3" borderId="20" xfId="0" applyFill="1" applyBorder="1" applyAlignment="1">
      <alignment horizontal="right"/>
    </xf>
    <xf numFmtId="0" fontId="0" fillId="2" borderId="0" xfId="0" applyFill="1" applyBorder="1"/>
    <xf numFmtId="43" fontId="0" fillId="0" borderId="0" xfId="1" applyFont="1" applyBorder="1"/>
    <xf numFmtId="43" fontId="0" fillId="2" borderId="0" xfId="1" applyFont="1" applyFill="1" applyBorder="1"/>
    <xf numFmtId="0" fontId="0" fillId="0" borderId="0" xfId="0" applyBorder="1"/>
    <xf numFmtId="43" fontId="0" fillId="0" borderId="0" xfId="0" applyNumberFormat="1"/>
  </cellXfs>
  <cellStyles count="2">
    <cellStyle name="Comma" xfId="1" builtinId="3"/>
    <cellStyle name="Normal" xfId="0" builtinId="0"/>
  </cellStyles>
  <dxfs count="0"/>
  <tableStyles count="0" defaultTableStyle="TableStyleMedium2" defaultPivotStyle="PivotStyleLight16"/>
  <colors>
    <mruColors>
      <color rgb="FF7CA3F2"/>
      <color rgb="FF6EC5F2"/>
      <color rgb="FF6CABF2"/>
      <color rgb="FFF492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1"/>
  <sheetViews>
    <sheetView tabSelected="1" zoomScaleNormal="100" workbookViewId="0">
      <selection activeCell="C32" sqref="C32"/>
    </sheetView>
  </sheetViews>
  <sheetFormatPr defaultColWidth="8.69921875" defaultRowHeight="15.6"/>
  <cols>
    <col min="1" max="1" width="16.3984375" customWidth="1"/>
    <col min="2" max="2" width="21.19921875" customWidth="1"/>
    <col min="3" max="3" width="19.69921875" customWidth="1"/>
    <col min="4" max="4" width="15.69921875" customWidth="1"/>
    <col min="5" max="5" width="2.69921875" customWidth="1"/>
    <col min="6" max="7" width="15.69921875" customWidth="1"/>
    <col min="8" max="8" width="2.19921875" customWidth="1"/>
    <col min="9" max="9" width="75.19921875" customWidth="1"/>
  </cols>
  <sheetData>
    <row r="1" spans="1:12" ht="16.2" customHeight="1">
      <c r="A1" s="41"/>
      <c r="B1" s="39"/>
      <c r="C1" s="38"/>
      <c r="D1" s="39"/>
      <c r="E1" s="49"/>
      <c r="F1" s="38"/>
      <c r="G1" s="38"/>
      <c r="H1" s="39"/>
      <c r="I1" s="39"/>
      <c r="J1" s="49"/>
      <c r="K1" s="49"/>
      <c r="L1" s="49"/>
    </row>
    <row r="2" spans="1:12" ht="31.95" customHeight="1">
      <c r="A2" s="45"/>
      <c r="B2" s="57" t="s">
        <v>0</v>
      </c>
      <c r="C2" s="57"/>
      <c r="D2" s="57"/>
      <c r="E2" s="57"/>
      <c r="F2" s="57"/>
      <c r="G2" s="57"/>
      <c r="H2" s="57"/>
      <c r="I2" s="57"/>
      <c r="J2" s="38"/>
    </row>
    <row r="3" spans="1:12" ht="30" customHeight="1">
      <c r="B3" s="55" t="s">
        <v>18</v>
      </c>
      <c r="C3" s="48"/>
      <c r="D3" s="48"/>
      <c r="E3" s="48"/>
      <c r="F3" s="48"/>
      <c r="G3" s="48"/>
      <c r="H3" s="40"/>
      <c r="I3" s="51"/>
      <c r="J3" s="50"/>
    </row>
    <row r="4" spans="1:12" ht="19.95" customHeight="1">
      <c r="A4" s="45"/>
      <c r="B4" s="56"/>
      <c r="C4" s="38"/>
      <c r="D4" s="39"/>
      <c r="E4" s="49"/>
      <c r="F4" s="38"/>
      <c r="G4" s="38"/>
      <c r="H4" s="46"/>
      <c r="I4" s="39"/>
      <c r="J4" s="50"/>
    </row>
    <row r="5" spans="1:12">
      <c r="B5" s="39"/>
      <c r="C5" s="46"/>
      <c r="D5" s="42"/>
      <c r="E5" s="47"/>
      <c r="F5" s="46"/>
      <c r="G5" s="46"/>
      <c r="H5" s="44"/>
      <c r="I5" s="43"/>
      <c r="J5" s="50"/>
    </row>
    <row r="6" spans="1:12" ht="18">
      <c r="A6" s="45"/>
      <c r="B6" s="52" t="s">
        <v>20</v>
      </c>
      <c r="C6" s="43"/>
      <c r="D6" s="42"/>
      <c r="E6" s="42"/>
      <c r="F6" s="43"/>
      <c r="G6" s="44"/>
      <c r="H6" s="46"/>
      <c r="I6" s="46"/>
    </row>
    <row r="7" spans="1:12" ht="7.95" customHeight="1" thickBot="1">
      <c r="B7" s="54"/>
      <c r="C7" s="53"/>
      <c r="D7" s="54"/>
      <c r="E7" s="53"/>
      <c r="G7" s="54"/>
      <c r="I7" s="54"/>
      <c r="J7" s="42"/>
    </row>
    <row r="8" spans="1:12" ht="32.4" thickTop="1" thickBot="1">
      <c r="B8" s="18"/>
      <c r="C8" s="9" t="s">
        <v>1</v>
      </c>
      <c r="D8" s="7" t="s">
        <v>19</v>
      </c>
      <c r="E8" s="7"/>
      <c r="F8" s="7" t="s">
        <v>2</v>
      </c>
      <c r="G8" s="8" t="s">
        <v>3</v>
      </c>
      <c r="I8" s="23" t="s">
        <v>4</v>
      </c>
    </row>
    <row r="9" spans="1:12" ht="16.2" thickTop="1">
      <c r="B9" s="17" t="s">
        <v>5</v>
      </c>
      <c r="C9" s="10"/>
      <c r="D9" s="5"/>
      <c r="E9" s="5"/>
      <c r="F9" s="5"/>
      <c r="G9" s="6"/>
      <c r="I9" s="13"/>
    </row>
    <row r="10" spans="1:12">
      <c r="B10" s="15" t="s">
        <v>6</v>
      </c>
      <c r="C10" s="26">
        <f>93+41-6</f>
        <v>128</v>
      </c>
      <c r="D10" s="27">
        <v>0</v>
      </c>
      <c r="E10" s="2"/>
      <c r="F10" s="27">
        <v>90</v>
      </c>
      <c r="G10" s="28">
        <v>37</v>
      </c>
      <c r="I10" s="24"/>
    </row>
    <row r="11" spans="1:12">
      <c r="B11" s="15" t="s">
        <v>7</v>
      </c>
      <c r="C11" s="64">
        <f>41667066.22+(19832257.79-1872234)</f>
        <v>59627090.009999998</v>
      </c>
      <c r="D11" s="65">
        <v>0</v>
      </c>
      <c r="E11" s="2"/>
      <c r="F11" s="65">
        <f>40442922.62+1960689.07+208542.5-1872234</f>
        <v>40739920.189999998</v>
      </c>
      <c r="G11" s="66">
        <f>1015601.1+17871568.72</f>
        <v>18887169.82</v>
      </c>
      <c r="I11" s="24"/>
    </row>
    <row r="12" spans="1:12">
      <c r="B12" s="14" t="s">
        <v>8</v>
      </c>
      <c r="C12" s="12"/>
      <c r="D12" s="2"/>
      <c r="E12" s="2"/>
      <c r="F12" s="2"/>
      <c r="G12" s="3"/>
      <c r="I12" s="15"/>
    </row>
    <row r="13" spans="1:12">
      <c r="B13" s="15" t="s">
        <v>6</v>
      </c>
      <c r="C13" s="26">
        <v>24</v>
      </c>
      <c r="D13" s="27">
        <v>1</v>
      </c>
      <c r="E13" s="2"/>
      <c r="F13" s="27">
        <f>12+2</f>
        <v>14</v>
      </c>
      <c r="G13" s="28">
        <v>11</v>
      </c>
      <c r="I13" s="24"/>
    </row>
    <row r="14" spans="1:12">
      <c r="B14" s="15" t="s">
        <v>7</v>
      </c>
      <c r="C14" s="64">
        <v>39522615.039999999</v>
      </c>
      <c r="D14" s="65">
        <v>49000</v>
      </c>
      <c r="E14" s="2"/>
      <c r="F14" s="65">
        <f>10651884.41+352046.07</f>
        <v>11003930.48</v>
      </c>
      <c r="G14" s="66">
        <f>28518684.56</f>
        <v>28518684.559999999</v>
      </c>
      <c r="I14" s="24"/>
    </row>
    <row r="15" spans="1:12">
      <c r="B15" s="14" t="s">
        <v>9</v>
      </c>
      <c r="C15" s="12"/>
      <c r="D15" s="2"/>
      <c r="E15" s="2"/>
      <c r="F15" s="2"/>
      <c r="G15" s="3"/>
      <c r="I15" s="15"/>
    </row>
    <row r="16" spans="1:12">
      <c r="B16" s="15" t="s">
        <v>6</v>
      </c>
      <c r="C16" s="26">
        <v>6</v>
      </c>
      <c r="D16" s="27"/>
      <c r="E16" s="2">
        <v>0</v>
      </c>
      <c r="F16" s="27">
        <v>1</v>
      </c>
      <c r="G16" s="28">
        <v>5</v>
      </c>
      <c r="I16" s="24"/>
    </row>
    <row r="17" spans="2:9">
      <c r="B17" s="15" t="s">
        <v>7</v>
      </c>
      <c r="C17" s="64">
        <f>100000+791300+24570+28570+17700+910094</f>
        <v>1872234</v>
      </c>
      <c r="D17" s="27">
        <f>-D16-G165</f>
        <v>0</v>
      </c>
      <c r="E17" s="2"/>
      <c r="F17" s="65">
        <v>910094</v>
      </c>
      <c r="G17" s="64">
        <f>100000+24570+28570+791300+17700</f>
        <v>962140</v>
      </c>
      <c r="I17" s="24"/>
    </row>
    <row r="18" spans="2:9">
      <c r="B18" s="14" t="s">
        <v>10</v>
      </c>
      <c r="C18" s="12"/>
      <c r="D18" s="2"/>
      <c r="E18" s="2"/>
      <c r="F18" s="2"/>
      <c r="G18" s="3"/>
      <c r="I18" s="15"/>
    </row>
    <row r="19" spans="2:9">
      <c r="B19" s="15" t="s">
        <v>6</v>
      </c>
      <c r="C19" s="26">
        <v>0</v>
      </c>
      <c r="D19" s="27">
        <v>0</v>
      </c>
      <c r="E19" s="2"/>
      <c r="F19" s="27">
        <v>0</v>
      </c>
      <c r="G19" s="28">
        <v>0</v>
      </c>
      <c r="I19" s="24"/>
    </row>
    <row r="20" spans="2:9">
      <c r="B20" s="15" t="s">
        <v>7</v>
      </c>
      <c r="C20" s="64">
        <v>0</v>
      </c>
      <c r="D20" s="27">
        <v>0</v>
      </c>
      <c r="E20" s="2"/>
      <c r="F20" s="65">
        <v>0</v>
      </c>
      <c r="G20" s="28">
        <v>0</v>
      </c>
      <c r="I20" s="24"/>
    </row>
    <row r="21" spans="2:9">
      <c r="B21" s="14" t="s">
        <v>11</v>
      </c>
      <c r="C21" s="12"/>
      <c r="D21" s="2"/>
      <c r="E21" s="2"/>
      <c r="F21" s="2"/>
      <c r="G21" s="3"/>
      <c r="I21" s="15"/>
    </row>
    <row r="22" spans="2:9">
      <c r="B22" s="15" t="s">
        <v>6</v>
      </c>
      <c r="C22" s="11">
        <f>+C10+C13+C16</f>
        <v>158</v>
      </c>
      <c r="D22" s="1">
        <f>D10+D13+D16+D19</f>
        <v>1</v>
      </c>
      <c r="E22" s="2"/>
      <c r="F22" s="11">
        <f>+F10+F13+F16</f>
        <v>105</v>
      </c>
      <c r="G22" s="4">
        <f>+G10+G13+G16+G19</f>
        <v>53</v>
      </c>
      <c r="I22" s="24"/>
    </row>
    <row r="23" spans="2:9" ht="16.2" thickBot="1">
      <c r="B23" s="16" t="s">
        <v>7</v>
      </c>
      <c r="C23" s="67">
        <f>+C11+C14+C17</f>
        <v>101021939.05</v>
      </c>
      <c r="D23" s="68">
        <f>+D14</f>
        <v>49000</v>
      </c>
      <c r="E23" s="69"/>
      <c r="F23" s="68">
        <f>+F11+F14+F17</f>
        <v>52653944.670000002</v>
      </c>
      <c r="G23" s="68">
        <f>+G11+G14+G17</f>
        <v>48367994.379999995</v>
      </c>
      <c r="I23" s="25"/>
    </row>
    <row r="24" spans="2:9" ht="16.2" thickTop="1">
      <c r="B24" s="83" t="s">
        <v>32</v>
      </c>
      <c r="C24" s="84"/>
      <c r="D24" s="84"/>
      <c r="E24" s="85"/>
      <c r="F24" s="84"/>
      <c r="G24" s="84"/>
      <c r="I24" s="86"/>
    </row>
    <row r="25" spans="2:9">
      <c r="B25" s="83" t="s">
        <v>33</v>
      </c>
    </row>
    <row r="26" spans="2:9" ht="16.2" thickBot="1"/>
    <row r="27" spans="2:9" ht="38.4" customHeight="1" thickTop="1">
      <c r="B27" s="30" t="s">
        <v>12</v>
      </c>
      <c r="C27" s="13"/>
      <c r="D27" s="87"/>
      <c r="G27" s="87">
        <f>+G24-G25</f>
        <v>0</v>
      </c>
      <c r="I27" s="13"/>
    </row>
    <row r="28" spans="2:9" ht="15.45" customHeight="1">
      <c r="B28" s="19" t="s">
        <v>6</v>
      </c>
      <c r="C28" s="29">
        <v>88</v>
      </c>
      <c r="I28" s="21"/>
    </row>
    <row r="29" spans="2:9" ht="46.8">
      <c r="B29" s="31" t="s">
        <v>13</v>
      </c>
      <c r="C29" s="15"/>
      <c r="I29" s="15"/>
    </row>
    <row r="30" spans="2:9">
      <c r="B30" s="19" t="s">
        <v>6</v>
      </c>
      <c r="C30" s="29">
        <v>4</v>
      </c>
      <c r="I30" s="21"/>
    </row>
    <row r="31" spans="2:9" ht="31.2">
      <c r="B31" s="31" t="s">
        <v>14</v>
      </c>
      <c r="C31" s="15"/>
      <c r="I31" s="15"/>
    </row>
    <row r="32" spans="2:9" ht="16.2" thickBot="1">
      <c r="B32" s="20" t="s">
        <v>15</v>
      </c>
      <c r="C32" s="82" t="s">
        <v>31</v>
      </c>
      <c r="I32" s="22"/>
    </row>
    <row r="33" spans="2:9" ht="16.8" thickTop="1" thickBot="1"/>
    <row r="34" spans="2:9" ht="31.95" customHeight="1" thickBot="1">
      <c r="B34" s="61" t="s">
        <v>16</v>
      </c>
      <c r="C34" s="62"/>
      <c r="D34" s="62"/>
      <c r="E34" s="62"/>
      <c r="F34" s="62"/>
      <c r="G34" s="63"/>
      <c r="I34" s="58" t="s">
        <v>17</v>
      </c>
    </row>
    <row r="35" spans="2:9" ht="31.2" customHeight="1">
      <c r="B35" s="32">
        <v>1</v>
      </c>
      <c r="C35" s="35" t="s">
        <v>26</v>
      </c>
      <c r="I35" s="59"/>
    </row>
    <row r="36" spans="2:9" ht="33.6" customHeight="1">
      <c r="B36" s="33">
        <v>2</v>
      </c>
      <c r="C36" s="73" t="s">
        <v>27</v>
      </c>
      <c r="D36" s="74"/>
      <c r="E36" s="74"/>
      <c r="F36" s="74"/>
      <c r="G36" s="75"/>
      <c r="I36" s="59"/>
    </row>
    <row r="37" spans="2:9">
      <c r="B37" s="33">
        <v>3</v>
      </c>
      <c r="C37" s="76" t="s">
        <v>28</v>
      </c>
      <c r="D37" s="77"/>
      <c r="E37" s="77"/>
      <c r="F37" s="77"/>
      <c r="G37" s="78"/>
      <c r="I37" s="59"/>
    </row>
    <row r="38" spans="2:9" ht="34.799999999999997" customHeight="1" thickBot="1">
      <c r="B38" s="33">
        <v>4</v>
      </c>
      <c r="C38" s="79" t="s">
        <v>29</v>
      </c>
      <c r="D38" s="80"/>
      <c r="E38" s="80"/>
      <c r="F38" s="80"/>
      <c r="G38" s="81"/>
      <c r="I38" s="59"/>
    </row>
    <row r="39" spans="2:9" ht="16.2" thickBot="1">
      <c r="B39" s="34">
        <v>5</v>
      </c>
      <c r="C39" s="70" t="s">
        <v>30</v>
      </c>
      <c r="D39" s="71"/>
      <c r="E39" s="71"/>
      <c r="F39" s="71"/>
      <c r="G39" s="72"/>
      <c r="I39" s="60"/>
    </row>
    <row r="57" spans="3:7">
      <c r="C57" s="35" t="s">
        <v>22</v>
      </c>
    </row>
    <row r="58" spans="3:7">
      <c r="C58" s="73" t="s">
        <v>23</v>
      </c>
      <c r="D58" s="74"/>
      <c r="E58" s="74"/>
      <c r="F58" s="74"/>
      <c r="G58" s="75"/>
    </row>
    <row r="59" spans="3:7">
      <c r="C59" t="s">
        <v>24</v>
      </c>
      <c r="D59" s="36"/>
      <c r="E59" s="36"/>
      <c r="F59" s="36"/>
      <c r="G59" s="37"/>
    </row>
    <row r="60" spans="3:7" ht="16.2" thickBot="1">
      <c r="C60" s="35" t="s">
        <v>25</v>
      </c>
      <c r="D60" s="36"/>
      <c r="E60" s="36"/>
      <c r="F60" s="36"/>
      <c r="G60" s="37"/>
    </row>
    <row r="61" spans="3:7">
      <c r="C61" s="70" t="s">
        <v>21</v>
      </c>
      <c r="D61" s="71"/>
      <c r="E61" s="71"/>
      <c r="F61" s="71"/>
      <c r="G61" s="72"/>
    </row>
  </sheetData>
  <mergeCells count="9">
    <mergeCell ref="B2:I2"/>
    <mergeCell ref="I34:I39"/>
    <mergeCell ref="B34:G34"/>
    <mergeCell ref="C61:G61"/>
    <mergeCell ref="C58:G58"/>
    <mergeCell ref="C36:G36"/>
    <mergeCell ref="C39:G39"/>
    <mergeCell ref="C37:G37"/>
    <mergeCell ref="C38:G3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Artemio Osorio</cp:lastModifiedBy>
  <dcterms:created xsi:type="dcterms:W3CDTF">2019-04-29T20:09:34Z</dcterms:created>
  <dcterms:modified xsi:type="dcterms:W3CDTF">2019-07-16T21:15:33Z</dcterms:modified>
</cp:coreProperties>
</file>